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8050" windowHeight="12270" tabRatio="879"/>
  </bookViews>
  <sheets>
    <sheet name="01.12.2024" sheetId="27" r:id="rId1"/>
  </sheets>
  <definedNames>
    <definedName name="_xlnm.Print_Area" localSheetId="0">'01.12.2024'!$A$1:$K$18</definedName>
  </definedNames>
  <calcPr calcId="162913"/>
</workbook>
</file>

<file path=xl/calcChain.xml><?xml version="1.0" encoding="utf-8"?>
<calcChain xmlns="http://schemas.openxmlformats.org/spreadsheetml/2006/main">
  <c r="K18" i="27" l="1"/>
  <c r="E17" i="27" l="1"/>
  <c r="D17" i="27"/>
  <c r="E18" i="27"/>
  <c r="D18" i="27"/>
  <c r="F18" i="27" l="1"/>
  <c r="J17" i="27" l="1"/>
  <c r="J18" i="27"/>
  <c r="I18" i="27"/>
  <c r="H18" i="27"/>
  <c r="F17" i="27" l="1"/>
  <c r="I17" i="27"/>
  <c r="H17" i="27"/>
  <c r="G17" i="27"/>
  <c r="K17" i="27" l="1"/>
  <c r="C16" i="27" l="1"/>
  <c r="C15" i="27"/>
  <c r="D13" i="27" l="1"/>
  <c r="D14" i="27"/>
  <c r="F15" i="27" l="1"/>
  <c r="F16" i="27"/>
  <c r="H12" i="27" l="1"/>
  <c r="J13" i="27" l="1"/>
  <c r="J11" i="27" l="1"/>
  <c r="J9" i="27"/>
  <c r="J7" i="27"/>
  <c r="J5" i="27"/>
  <c r="F14" i="27" l="1"/>
  <c r="F12" i="27"/>
  <c r="F6" i="27"/>
  <c r="F8" i="27"/>
  <c r="F10" i="27"/>
  <c r="E10" i="27"/>
  <c r="G18" i="27" l="1"/>
  <c r="C18" i="27"/>
  <c r="C6" i="27"/>
  <c r="C7" i="27"/>
  <c r="C8" i="27"/>
  <c r="C9" i="27"/>
  <c r="C10" i="27"/>
  <c r="C11" i="27"/>
  <c r="C12" i="27"/>
  <c r="C13" i="27"/>
  <c r="C14" i="27"/>
  <c r="C5" i="27" l="1"/>
  <c r="F7" i="27" l="1"/>
  <c r="F9" i="27"/>
  <c r="F5" i="27"/>
  <c r="A7" i="27" l="1"/>
  <c r="A9" i="27" s="1"/>
  <c r="A11" i="27" s="1"/>
  <c r="A13" i="27" s="1"/>
  <c r="F13" i="27" l="1"/>
  <c r="F11" i="27"/>
  <c r="C17" i="27" l="1"/>
</calcChain>
</file>

<file path=xl/sharedStrings.xml><?xml version="1.0" encoding="utf-8"?>
<sst xmlns="http://schemas.openxmlformats.org/spreadsheetml/2006/main" count="28" uniqueCount="22">
  <si>
    <t>№ п/п</t>
  </si>
  <si>
    <t>Годы реализации</t>
  </si>
  <si>
    <t>Федеральный бюджет,
млн руб.</t>
  </si>
  <si>
    <t>Региональный бюджет,
млн руб.</t>
  </si>
  <si>
    <t>всего</t>
  </si>
  <si>
    <t>региональных</t>
  </si>
  <si>
    <t>местных</t>
  </si>
  <si>
    <t>Ввод в эксплуатацию автодорог, км</t>
  </si>
  <si>
    <t>Ввод в эксплуатацию линий наружного освещения, 
км</t>
  </si>
  <si>
    <t>2020 г.</t>
  </si>
  <si>
    <t>2021 г.</t>
  </si>
  <si>
    <t>федеральных</t>
  </si>
  <si>
    <t>2019 г.</t>
  </si>
  <si>
    <t xml:space="preserve">2022 г. </t>
  </si>
  <si>
    <t>Объем средств,
млн руб.</t>
  </si>
  <si>
    <t>Ввод мостов, п.м.</t>
  </si>
  <si>
    <t>Всего</t>
  </si>
  <si>
    <t>в т.ч.: НП БКД</t>
  </si>
  <si>
    <t>2024 г. план</t>
  </si>
  <si>
    <t>Результаты в сфере дорожного хозяйства за 2019-2024 гг.</t>
  </si>
  <si>
    <t>ВСЕГО:19-24</t>
  </si>
  <si>
    <t xml:space="preserve">2023 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</si>
</sst>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\ _₽_-;\-* #,##0.00\ _₽_-;_-* &quot;-&quot;??\ _₽_-;_-@_-"/>
    <numFmt numFmtId="164" formatCode="_-* #,##0.00_-;\-* #,##0.00_-;_-* &quot;-&quot;??_-;_-@_-"/>
    <numFmt numFmtId="165" formatCode="_-* #,##0.00_р_._-;\-* #,##0.00_р_._-;_-* &quot;-&quot;??_р_._-;_-@_-"/>
    <numFmt numFmtId="166" formatCode="0.0"/>
    <numFmt numFmtId="167" formatCode="_-* #,##0.0\ _₽_-;\-* #,##0.0\ _₽_-;_-* &quot;-&quot;?\ _₽_-;_-@_-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Times New Roman"/>
      <family val="2"/>
      <charset val="204"/>
    </font>
    <font>
      <sz val="26"/>
      <color theme="1"/>
      <name val="Times New Roman"/>
      <family val="1"/>
      <charset val="204"/>
    </font>
    <font>
      <b/>
      <sz val="26"/>
      <color theme="1"/>
      <name val="Times New Roman"/>
      <family val="1"/>
      <charset val="204"/>
    </font>
    <font>
      <sz val="24"/>
      <color theme="1"/>
      <name val="Times New Roman"/>
      <family val="1"/>
      <charset val="204"/>
    </font>
    <font>
      <b/>
      <sz val="28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28"/>
      <color theme="1"/>
      <name val="Times New Roman"/>
      <family val="1"/>
      <charset val="204"/>
    </font>
    <font>
      <sz val="20"/>
      <color theme="1"/>
      <name val="Times New Roman"/>
      <family val="1"/>
      <charset val="204"/>
    </font>
    <font>
      <b/>
      <sz val="2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6">
    <xf numFmtId="0" fontId="0" fillId="0" borderId="0"/>
    <xf numFmtId="0" fontId="2" fillId="0" borderId="0"/>
    <xf numFmtId="0" fontId="1" fillId="0" borderId="0"/>
    <xf numFmtId="0" fontId="4" fillId="0" borderId="0"/>
    <xf numFmtId="165" fontId="4" fillId="0" borderId="0" applyFont="0" applyFill="0" applyBorder="0" applyAlignment="0" applyProtection="0"/>
    <xf numFmtId="164" fontId="9" fillId="0" borderId="0" applyFont="0" applyFill="0" applyBorder="0" applyAlignment="0" applyProtection="0"/>
  </cellStyleXfs>
  <cellXfs count="66">
    <xf numFmtId="0" fontId="0" fillId="0" borderId="0" xfId="0"/>
    <xf numFmtId="0" fontId="3" fillId="0" borderId="0" xfId="0" applyFont="1"/>
    <xf numFmtId="0" fontId="7" fillId="0" borderId="0" xfId="0" applyFont="1"/>
    <xf numFmtId="43" fontId="10" fillId="0" borderId="0" xfId="0" applyNumberFormat="1" applyFont="1"/>
    <xf numFmtId="166" fontId="11" fillId="0" borderId="0" xfId="0" applyNumberFormat="1" applyFont="1"/>
    <xf numFmtId="0" fontId="6" fillId="2" borderId="10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 wrapText="1"/>
    </xf>
    <xf numFmtId="0" fontId="13" fillId="0" borderId="0" xfId="0" applyFont="1"/>
    <xf numFmtId="0" fontId="12" fillId="0" borderId="18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5" fillId="0" borderId="32" xfId="0" applyFont="1" applyBorder="1" applyAlignment="1">
      <alignment horizontal="center" vertical="center"/>
    </xf>
    <xf numFmtId="166" fontId="8" fillId="3" borderId="16" xfId="0" applyNumberFormat="1" applyFont="1" applyFill="1" applyBorder="1" applyAlignment="1">
      <alignment horizontal="center" vertical="center" wrapText="1"/>
    </xf>
    <xf numFmtId="166" fontId="12" fillId="3" borderId="20" xfId="0" applyNumberFormat="1" applyFont="1" applyFill="1" applyBorder="1" applyAlignment="1">
      <alignment horizontal="center" vertical="center" wrapText="1"/>
    </xf>
    <xf numFmtId="166" fontId="8" fillId="3" borderId="23" xfId="0" applyNumberFormat="1" applyFont="1" applyFill="1" applyBorder="1" applyAlignment="1">
      <alignment horizontal="center" vertical="center" wrapText="1"/>
    </xf>
    <xf numFmtId="166" fontId="12" fillId="3" borderId="30" xfId="0" applyNumberFormat="1" applyFont="1" applyFill="1" applyBorder="1" applyAlignment="1">
      <alignment horizontal="center" vertical="center" wrapText="1"/>
    </xf>
    <xf numFmtId="166" fontId="8" fillId="3" borderId="9" xfId="0" applyNumberFormat="1" applyFont="1" applyFill="1" applyBorder="1" applyAlignment="1">
      <alignment horizontal="center" vertical="center" wrapText="1"/>
    </xf>
    <xf numFmtId="166" fontId="12" fillId="3" borderId="33" xfId="0" applyNumberFormat="1" applyFont="1" applyFill="1" applyBorder="1" applyAlignment="1">
      <alignment horizontal="center" vertical="center" wrapText="1"/>
    </xf>
    <xf numFmtId="166" fontId="8" fillId="3" borderId="14" xfId="0" applyNumberFormat="1" applyFont="1" applyFill="1" applyBorder="1" applyAlignment="1">
      <alignment horizontal="center" vertical="center" wrapText="1"/>
    </xf>
    <xf numFmtId="166" fontId="8" fillId="0" borderId="1" xfId="0" applyNumberFormat="1" applyFont="1" applyBorder="1" applyAlignment="1">
      <alignment horizontal="center" vertical="center" wrapText="1"/>
    </xf>
    <xf numFmtId="166" fontId="12" fillId="0" borderId="19" xfId="0" applyNumberFormat="1" applyFont="1" applyBorder="1" applyAlignment="1">
      <alignment horizontal="center" vertical="center" wrapText="1"/>
    </xf>
    <xf numFmtId="166" fontId="8" fillId="0" borderId="22" xfId="0" applyNumberFormat="1" applyFont="1" applyBorder="1" applyAlignment="1">
      <alignment horizontal="center" vertical="center" wrapText="1"/>
    </xf>
    <xf numFmtId="166" fontId="12" fillId="0" borderId="29" xfId="0" applyNumberFormat="1" applyFont="1" applyBorder="1" applyAlignment="1">
      <alignment horizontal="center" vertical="center" wrapText="1"/>
    </xf>
    <xf numFmtId="166" fontId="8" fillId="0" borderId="2" xfId="0" applyNumberFormat="1" applyFont="1" applyBorder="1" applyAlignment="1">
      <alignment horizontal="center" vertical="center" wrapText="1"/>
    </xf>
    <xf numFmtId="166" fontId="12" fillId="0" borderId="18" xfId="0" applyNumberFormat="1" applyFont="1" applyBorder="1" applyAlignment="1">
      <alignment horizontal="center" vertical="center" wrapText="1"/>
    </xf>
    <xf numFmtId="167" fontId="8" fillId="0" borderId="2" xfId="5" applyNumberFormat="1" applyFont="1" applyBorder="1" applyAlignment="1">
      <alignment horizontal="center" vertical="center" wrapText="1"/>
    </xf>
    <xf numFmtId="167" fontId="8" fillId="0" borderId="12" xfId="5" applyNumberFormat="1" applyFont="1" applyBorder="1" applyAlignment="1">
      <alignment horizontal="center" vertical="center" wrapText="1"/>
    </xf>
    <xf numFmtId="167" fontId="6" fillId="0" borderId="1" xfId="0" applyNumberFormat="1" applyFont="1" applyBorder="1" applyAlignment="1">
      <alignment horizontal="center" vertical="center" wrapText="1"/>
    </xf>
    <xf numFmtId="167" fontId="5" fillId="0" borderId="19" xfId="0" applyNumberFormat="1" applyFont="1" applyBorder="1" applyAlignment="1">
      <alignment horizontal="center" vertical="center" wrapText="1"/>
    </xf>
    <xf numFmtId="167" fontId="12" fillId="0" borderId="19" xfId="5" applyNumberFormat="1" applyFont="1" applyBorder="1" applyAlignment="1">
      <alignment horizontal="center" vertical="center" wrapText="1"/>
    </xf>
    <xf numFmtId="167" fontId="6" fillId="0" borderId="22" xfId="0" applyNumberFormat="1" applyFont="1" applyBorder="1" applyAlignment="1">
      <alignment horizontal="center" vertical="center" wrapText="1"/>
    </xf>
    <xf numFmtId="167" fontId="8" fillId="0" borderId="22" xfId="5" applyNumberFormat="1" applyFont="1" applyBorder="1" applyAlignment="1">
      <alignment horizontal="center" vertical="center" wrapText="1"/>
    </xf>
    <xf numFmtId="167" fontId="5" fillId="0" borderId="29" xfId="0" applyNumberFormat="1" applyFont="1" applyBorder="1" applyAlignment="1">
      <alignment horizontal="center" vertical="center" wrapText="1"/>
    </xf>
    <xf numFmtId="167" fontId="5" fillId="0" borderId="29" xfId="0" applyNumberFormat="1" applyFont="1" applyBorder="1" applyAlignment="1">
      <alignment horizontal="center" vertical="center"/>
    </xf>
    <xf numFmtId="167" fontId="8" fillId="0" borderId="1" xfId="5" applyNumberFormat="1" applyFont="1" applyBorder="1" applyAlignment="1">
      <alignment horizontal="center" vertical="center" wrapText="1"/>
    </xf>
    <xf numFmtId="167" fontId="12" fillId="0" borderId="29" xfId="5" applyNumberFormat="1" applyFont="1" applyBorder="1" applyAlignment="1">
      <alignment horizontal="center" vertical="center" wrapText="1"/>
    </xf>
    <xf numFmtId="167" fontId="6" fillId="0" borderId="2" xfId="0" applyNumberFormat="1" applyFont="1" applyBorder="1" applyAlignment="1">
      <alignment horizontal="center" vertical="center" wrapText="1"/>
    </xf>
    <xf numFmtId="167" fontId="12" fillId="0" borderId="18" xfId="5" applyNumberFormat="1" applyFont="1" applyBorder="1" applyAlignment="1">
      <alignment horizontal="center" vertical="center" wrapText="1"/>
    </xf>
    <xf numFmtId="167" fontId="7" fillId="0" borderId="0" xfId="0" applyNumberFormat="1" applyFont="1"/>
    <xf numFmtId="2" fontId="12" fillId="0" borderId="18" xfId="0" applyNumberFormat="1" applyFont="1" applyBorder="1" applyAlignment="1">
      <alignment horizontal="center" vertical="center" wrapText="1"/>
    </xf>
    <xf numFmtId="167" fontId="12" fillId="4" borderId="18" xfId="5" applyNumberFormat="1" applyFont="1" applyFill="1" applyBorder="1" applyAlignment="1">
      <alignment horizontal="center" vertical="center" wrapText="1"/>
    </xf>
    <xf numFmtId="167" fontId="5" fillId="4" borderId="18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8" fillId="0" borderId="27" xfId="0" applyFont="1" applyBorder="1" applyAlignment="1">
      <alignment horizontal="center" vertical="center" wrapText="1"/>
    </xf>
    <xf numFmtId="0" fontId="8" fillId="0" borderId="28" xfId="0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  <xf numFmtId="0" fontId="14" fillId="2" borderId="13" xfId="0" applyFont="1" applyFill="1" applyBorder="1" applyAlignment="1">
      <alignment horizontal="center" vertical="center" wrapText="1"/>
    </xf>
    <xf numFmtId="0" fontId="14" fillId="2" borderId="14" xfId="0" applyFont="1" applyFill="1" applyBorder="1" applyAlignment="1">
      <alignment horizontal="center" vertical="center" wrapText="1"/>
    </xf>
  </cellXfs>
  <cellStyles count="6">
    <cellStyle name="Обычный" xfId="0" builtinId="0"/>
    <cellStyle name="Обычный 19" xfId="1"/>
    <cellStyle name="Обычный 2" xfId="2"/>
    <cellStyle name="Обычный 3" xfId="3"/>
    <cellStyle name="Финансовый" xfId="5" builtinId="3"/>
    <cellStyle name="Финансовый 2" xfId="4"/>
  </cellStyles>
  <dxfs count="0"/>
  <tableStyles count="0" defaultTableStyle="TableStyleMedium2" defaultPivotStyle="PivotStyleMedium9"/>
  <colors>
    <mruColors>
      <color rgb="FFFFFF66"/>
      <color rgb="FF66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"/>
  <sheetViews>
    <sheetView tabSelected="1" view="pageBreakPreview" zoomScale="40" zoomScaleNormal="100" zoomScaleSheetLayoutView="40" workbookViewId="0">
      <selection activeCell="D9" sqref="D9"/>
    </sheetView>
  </sheetViews>
  <sheetFormatPr defaultColWidth="9.140625" defaultRowHeight="15" x14ac:dyDescent="0.25"/>
  <cols>
    <col min="1" max="1" width="9.140625" style="1" customWidth="1"/>
    <col min="2" max="2" width="28.140625" style="1" customWidth="1"/>
    <col min="3" max="3" width="28.85546875" style="1" customWidth="1"/>
    <col min="4" max="4" width="34" style="1" customWidth="1"/>
    <col min="5" max="5" width="35.85546875" style="1" customWidth="1"/>
    <col min="6" max="6" width="30.140625" style="1" customWidth="1"/>
    <col min="7" max="7" width="32.7109375" style="1" customWidth="1"/>
    <col min="8" max="8" width="34.5703125" style="1" customWidth="1"/>
    <col min="9" max="10" width="24.5703125" style="1" customWidth="1"/>
    <col min="11" max="11" width="35" style="1" customWidth="1"/>
    <col min="12" max="17" width="9.140625" style="1"/>
    <col min="18" max="18" width="13.7109375" style="1" customWidth="1"/>
    <col min="19" max="19" width="11.5703125" style="1" customWidth="1"/>
    <col min="20" max="16384" width="9.140625" style="1"/>
  </cols>
  <sheetData>
    <row r="1" spans="1:18" ht="52.5" customHeight="1" thickBot="1" x14ac:dyDescent="0.3">
      <c r="A1" s="54" t="s">
        <v>19</v>
      </c>
      <c r="B1" s="54"/>
      <c r="C1" s="54"/>
      <c r="D1" s="54"/>
      <c r="E1" s="54"/>
      <c r="F1" s="54"/>
      <c r="G1" s="54"/>
      <c r="H1" s="54"/>
      <c r="I1" s="54"/>
      <c r="J1" s="54"/>
      <c r="K1" s="54"/>
    </row>
    <row r="2" spans="1:18" ht="120.75" customHeight="1" x14ac:dyDescent="0.25">
      <c r="A2" s="55" t="s">
        <v>0</v>
      </c>
      <c r="B2" s="57" t="s">
        <v>1</v>
      </c>
      <c r="C2" s="57" t="s">
        <v>14</v>
      </c>
      <c r="D2" s="57" t="s">
        <v>2</v>
      </c>
      <c r="E2" s="57" t="s">
        <v>3</v>
      </c>
      <c r="F2" s="59" t="s">
        <v>7</v>
      </c>
      <c r="G2" s="59"/>
      <c r="H2" s="59"/>
      <c r="I2" s="59"/>
      <c r="J2" s="15" t="s">
        <v>15</v>
      </c>
      <c r="K2" s="64" t="s">
        <v>8</v>
      </c>
    </row>
    <row r="3" spans="1:18" ht="71.25" customHeight="1" thickBot="1" x14ac:dyDescent="0.3">
      <c r="A3" s="56"/>
      <c r="B3" s="58"/>
      <c r="C3" s="58"/>
      <c r="D3" s="58"/>
      <c r="E3" s="58"/>
      <c r="F3" s="5" t="s">
        <v>4</v>
      </c>
      <c r="G3" s="5" t="s">
        <v>11</v>
      </c>
      <c r="H3" s="5" t="s">
        <v>5</v>
      </c>
      <c r="I3" s="5" t="s">
        <v>6</v>
      </c>
      <c r="J3" s="16" t="s">
        <v>16</v>
      </c>
      <c r="K3" s="65"/>
    </row>
    <row r="4" spans="1:18" s="22" customFormat="1" ht="39" customHeight="1" x14ac:dyDescent="0.25">
      <c r="A4" s="19">
        <v>1</v>
      </c>
      <c r="B4" s="20">
        <v>2</v>
      </c>
      <c r="C4" s="20">
        <v>3</v>
      </c>
      <c r="D4" s="20">
        <v>4</v>
      </c>
      <c r="E4" s="20">
        <v>5</v>
      </c>
      <c r="F4" s="20">
        <v>6</v>
      </c>
      <c r="G4" s="20">
        <v>7</v>
      </c>
      <c r="H4" s="20">
        <v>8</v>
      </c>
      <c r="I4" s="20">
        <v>9</v>
      </c>
      <c r="J4" s="20">
        <v>10</v>
      </c>
      <c r="K4" s="21">
        <v>11</v>
      </c>
    </row>
    <row r="5" spans="1:18" ht="72" customHeight="1" x14ac:dyDescent="0.25">
      <c r="A5" s="12">
        <v>1</v>
      </c>
      <c r="B5" s="6" t="s">
        <v>12</v>
      </c>
      <c r="C5" s="39">
        <f>SUM(D5:E5)</f>
        <v>2919.9069999999997</v>
      </c>
      <c r="D5" s="37">
        <v>737.89</v>
      </c>
      <c r="E5" s="39">
        <v>2182.0169999999998</v>
      </c>
      <c r="F5" s="31">
        <f>SUM(G5:I5)</f>
        <v>161.29499999999999</v>
      </c>
      <c r="G5" s="31">
        <v>54.954000000000001</v>
      </c>
      <c r="H5" s="31">
        <v>63.930999999999997</v>
      </c>
      <c r="I5" s="31">
        <v>42.41</v>
      </c>
      <c r="J5" s="31">
        <f>126.106+173.04</f>
        <v>299.14599999999996</v>
      </c>
      <c r="K5" s="24">
        <v>25</v>
      </c>
    </row>
    <row r="6" spans="1:18" ht="87" customHeight="1" thickBot="1" x14ac:dyDescent="0.3">
      <c r="A6" s="8"/>
      <c r="B6" s="11" t="s">
        <v>17</v>
      </c>
      <c r="C6" s="40">
        <f t="shared" ref="C6:C14" si="0">SUM(D6:E6)</f>
        <v>1419.348</v>
      </c>
      <c r="D6" s="41">
        <v>600.07799999999997</v>
      </c>
      <c r="E6" s="40">
        <v>819.27</v>
      </c>
      <c r="F6" s="32">
        <f>SUM(G6:I6)</f>
        <v>77.542000000000002</v>
      </c>
      <c r="G6" s="32">
        <v>0</v>
      </c>
      <c r="H6" s="32">
        <v>63.6</v>
      </c>
      <c r="I6" s="32">
        <v>13.942</v>
      </c>
      <c r="J6" s="32">
        <v>31.3</v>
      </c>
      <c r="K6" s="25">
        <v>25</v>
      </c>
    </row>
    <row r="7" spans="1:18" ht="85.5" customHeight="1" thickTop="1" x14ac:dyDescent="0.25">
      <c r="A7" s="13">
        <f>A5+1</f>
        <v>2</v>
      </c>
      <c r="B7" s="9" t="s">
        <v>9</v>
      </c>
      <c r="C7" s="42">
        <f t="shared" si="0"/>
        <v>3602.1570000000002</v>
      </c>
      <c r="D7" s="43">
        <v>940.91800000000001</v>
      </c>
      <c r="E7" s="42">
        <v>2661.239</v>
      </c>
      <c r="F7" s="33">
        <f t="shared" ref="F7:F9" si="1">SUM(G7:I7)</f>
        <v>232.666</v>
      </c>
      <c r="G7" s="33">
        <v>72.099999999999994</v>
      </c>
      <c r="H7" s="33">
        <v>103.166</v>
      </c>
      <c r="I7" s="33">
        <v>57.4</v>
      </c>
      <c r="J7" s="33">
        <f>80.36+173.33</f>
        <v>253.69</v>
      </c>
      <c r="K7" s="26">
        <v>40</v>
      </c>
    </row>
    <row r="8" spans="1:18" ht="84" customHeight="1" thickBot="1" x14ac:dyDescent="0.3">
      <c r="A8" s="8"/>
      <c r="B8" s="11" t="s">
        <v>17</v>
      </c>
      <c r="C8" s="40">
        <f t="shared" si="0"/>
        <v>2244.4679999999998</v>
      </c>
      <c r="D8" s="41">
        <v>913</v>
      </c>
      <c r="E8" s="40">
        <v>1331.4680000000001</v>
      </c>
      <c r="F8" s="32">
        <f>SUM(G8:I8)</f>
        <v>122.553</v>
      </c>
      <c r="G8" s="32">
        <v>0</v>
      </c>
      <c r="H8" s="32">
        <v>103.2</v>
      </c>
      <c r="I8" s="32">
        <v>19.353000000000002</v>
      </c>
      <c r="J8" s="32">
        <v>0</v>
      </c>
      <c r="K8" s="25">
        <v>21.702999999999999</v>
      </c>
    </row>
    <row r="9" spans="1:18" ht="79.5" customHeight="1" thickTop="1" x14ac:dyDescent="0.25">
      <c r="A9" s="13">
        <f>A7+1</f>
        <v>3</v>
      </c>
      <c r="B9" s="9" t="s">
        <v>10</v>
      </c>
      <c r="C9" s="42">
        <f t="shared" si="0"/>
        <v>4265.9678000000004</v>
      </c>
      <c r="D9" s="43">
        <v>1443.827</v>
      </c>
      <c r="E9" s="42">
        <v>2822.1408000000001</v>
      </c>
      <c r="F9" s="33">
        <f t="shared" si="1"/>
        <v>235.75100000000003</v>
      </c>
      <c r="G9" s="33">
        <v>50.8</v>
      </c>
      <c r="H9" s="33">
        <v>146.70400000000001</v>
      </c>
      <c r="I9" s="33">
        <v>38.247</v>
      </c>
      <c r="J9" s="33">
        <f>28.634+291.82</f>
        <v>320.45400000000001</v>
      </c>
      <c r="K9" s="26">
        <v>60</v>
      </c>
    </row>
    <row r="10" spans="1:18" ht="81.75" customHeight="1" x14ac:dyDescent="0.4">
      <c r="A10" s="17"/>
      <c r="B10" s="18" t="s">
        <v>17</v>
      </c>
      <c r="C10" s="44">
        <f t="shared" si="0"/>
        <v>2058.6589999999997</v>
      </c>
      <c r="D10" s="45">
        <v>529.30999999999995</v>
      </c>
      <c r="E10" s="44">
        <f>1246.56+282.789</f>
        <v>1529.3489999999999</v>
      </c>
      <c r="F10" s="34">
        <f t="shared" ref="F10:F16" si="2">SUM(G10:I10)</f>
        <v>104.075</v>
      </c>
      <c r="G10" s="34">
        <v>0</v>
      </c>
      <c r="H10" s="34">
        <v>89.11</v>
      </c>
      <c r="I10" s="34">
        <v>14.965</v>
      </c>
      <c r="J10" s="34">
        <v>0</v>
      </c>
      <c r="K10" s="27">
        <v>36.75</v>
      </c>
      <c r="R10" s="10"/>
    </row>
    <row r="11" spans="1:18" ht="79.5" customHeight="1" x14ac:dyDescent="0.25">
      <c r="A11" s="12">
        <f>A9+1</f>
        <v>4</v>
      </c>
      <c r="B11" s="6" t="s">
        <v>13</v>
      </c>
      <c r="C11" s="39">
        <f t="shared" si="0"/>
        <v>5046.8760000000002</v>
      </c>
      <c r="D11" s="46">
        <v>1772.74</v>
      </c>
      <c r="E11" s="46">
        <v>3274.136</v>
      </c>
      <c r="F11" s="31">
        <f t="shared" si="2"/>
        <v>194.08500000000001</v>
      </c>
      <c r="G11" s="31">
        <v>9.6</v>
      </c>
      <c r="H11" s="31">
        <v>139.80500000000001</v>
      </c>
      <c r="I11" s="31">
        <v>44.68</v>
      </c>
      <c r="J11" s="31">
        <f>133.92+225.82</f>
        <v>359.74</v>
      </c>
      <c r="K11" s="24">
        <v>70</v>
      </c>
    </row>
    <row r="12" spans="1:18" ht="75.75" customHeight="1" x14ac:dyDescent="0.25">
      <c r="A12" s="17"/>
      <c r="B12" s="18" t="s">
        <v>17</v>
      </c>
      <c r="C12" s="44">
        <f t="shared" si="0"/>
        <v>2090.7170000000001</v>
      </c>
      <c r="D12" s="47">
        <v>818.23099999999999</v>
      </c>
      <c r="E12" s="47">
        <v>1272.4860000000001</v>
      </c>
      <c r="F12" s="34">
        <f t="shared" si="2"/>
        <v>108.848</v>
      </c>
      <c r="G12" s="34">
        <v>0</v>
      </c>
      <c r="H12" s="34">
        <f>108.848-1.486</f>
        <v>107.36199999999999</v>
      </c>
      <c r="I12" s="34">
        <v>1.486</v>
      </c>
      <c r="J12" s="34">
        <v>133.9</v>
      </c>
      <c r="K12" s="27">
        <v>36.78</v>
      </c>
    </row>
    <row r="13" spans="1:18" ht="78" customHeight="1" x14ac:dyDescent="0.45">
      <c r="A13" s="12">
        <f>A11+1</f>
        <v>5</v>
      </c>
      <c r="B13" s="6" t="s">
        <v>21</v>
      </c>
      <c r="C13" s="39">
        <f t="shared" si="0"/>
        <v>4711.9052000000001</v>
      </c>
      <c r="D13" s="46">
        <f>769.3052+150</f>
        <v>919.30520000000001</v>
      </c>
      <c r="E13" s="46">
        <v>3792.6</v>
      </c>
      <c r="F13" s="31">
        <f t="shared" si="2"/>
        <v>134.34799999999998</v>
      </c>
      <c r="G13" s="31">
        <v>2</v>
      </c>
      <c r="H13" s="31">
        <v>93.775999999999996</v>
      </c>
      <c r="I13" s="31">
        <v>38.571999999999996</v>
      </c>
      <c r="J13" s="31">
        <f>275.18+146.3</f>
        <v>421.48</v>
      </c>
      <c r="K13" s="24">
        <v>105.77980000000001</v>
      </c>
      <c r="R13" s="2"/>
    </row>
    <row r="14" spans="1:18" ht="78" customHeight="1" thickBot="1" x14ac:dyDescent="0.5">
      <c r="A14" s="8"/>
      <c r="B14" s="11" t="s">
        <v>17</v>
      </c>
      <c r="C14" s="40">
        <f t="shared" si="0"/>
        <v>2273.5532249999997</v>
      </c>
      <c r="D14" s="41">
        <f>469.6072+150</f>
        <v>619.60719999999992</v>
      </c>
      <c r="E14" s="41">
        <v>1653.946025</v>
      </c>
      <c r="F14" s="32">
        <f t="shared" si="2"/>
        <v>69.632999999999996</v>
      </c>
      <c r="G14" s="32">
        <v>0</v>
      </c>
      <c r="H14" s="32">
        <v>58.590999999999994</v>
      </c>
      <c r="I14" s="32">
        <v>11.042</v>
      </c>
      <c r="J14" s="32">
        <v>275.2</v>
      </c>
      <c r="K14" s="25">
        <v>72.292000000000002</v>
      </c>
      <c r="R14" s="2"/>
    </row>
    <row r="15" spans="1:18" ht="78" customHeight="1" thickTop="1" x14ac:dyDescent="0.45">
      <c r="A15" s="14">
        <v>6</v>
      </c>
      <c r="B15" s="7" t="s">
        <v>18</v>
      </c>
      <c r="C15" s="48">
        <f>SUM(D15:E15)</f>
        <v>5707.61</v>
      </c>
      <c r="D15" s="37">
        <v>805.63</v>
      </c>
      <c r="E15" s="37">
        <v>4901.9799999999996</v>
      </c>
      <c r="F15" s="35">
        <f t="shared" si="2"/>
        <v>159.61699999999999</v>
      </c>
      <c r="G15" s="35">
        <v>5</v>
      </c>
      <c r="H15" s="35">
        <v>110.59099999999999</v>
      </c>
      <c r="I15" s="35">
        <v>44.026000000000003</v>
      </c>
      <c r="J15" s="35">
        <v>156.5</v>
      </c>
      <c r="K15" s="28">
        <v>73.400000000000006</v>
      </c>
      <c r="R15" s="2"/>
    </row>
    <row r="16" spans="1:18" ht="78" customHeight="1" thickBot="1" x14ac:dyDescent="0.5">
      <c r="A16" s="23"/>
      <c r="B16" s="11" t="s">
        <v>17</v>
      </c>
      <c r="C16" s="53">
        <f>SUM(D16:E16)</f>
        <v>2600.1866</v>
      </c>
      <c r="D16" s="49">
        <v>716.78</v>
      </c>
      <c r="E16" s="52">
        <v>1883.4066</v>
      </c>
      <c r="F16" s="36">
        <f t="shared" si="2"/>
        <v>94.246000000000009</v>
      </c>
      <c r="G16" s="36">
        <v>0</v>
      </c>
      <c r="H16" s="51">
        <v>84.858000000000004</v>
      </c>
      <c r="I16" s="36">
        <v>9.3879999999999999</v>
      </c>
      <c r="J16" s="36">
        <v>120.8</v>
      </c>
      <c r="K16" s="29">
        <v>66.117999999999995</v>
      </c>
      <c r="R16" s="2"/>
    </row>
    <row r="17" spans="1:11" ht="74.25" customHeight="1" thickTop="1" x14ac:dyDescent="0.25">
      <c r="A17" s="62" t="s">
        <v>20</v>
      </c>
      <c r="B17" s="63"/>
      <c r="C17" s="37">
        <f>D17+E17</f>
        <v>26254.422999999999</v>
      </c>
      <c r="D17" s="37">
        <f>D5+D7+D9+D11+D13+D15</f>
        <v>6620.3101999999999</v>
      </c>
      <c r="E17" s="37">
        <f>E5+E7+E9+E11+E13+E15</f>
        <v>19634.112799999999</v>
      </c>
      <c r="F17" s="37">
        <f t="shared" ref="F17:K17" si="3">F5+F7+F9+F11+F13+F15</f>
        <v>1117.7619999999999</v>
      </c>
      <c r="G17" s="37">
        <f t="shared" si="3"/>
        <v>194.45399999999998</v>
      </c>
      <c r="H17" s="37">
        <f t="shared" si="3"/>
        <v>657.97299999999996</v>
      </c>
      <c r="I17" s="37">
        <f t="shared" si="3"/>
        <v>265.33500000000004</v>
      </c>
      <c r="J17" s="37">
        <f t="shared" si="3"/>
        <v>1811.01</v>
      </c>
      <c r="K17" s="28">
        <f t="shared" si="3"/>
        <v>374.1798</v>
      </c>
    </row>
    <row r="18" spans="1:11" ht="81.75" customHeight="1" thickBot="1" x14ac:dyDescent="0.3">
      <c r="A18" s="60" t="s">
        <v>17</v>
      </c>
      <c r="B18" s="61"/>
      <c r="C18" s="38">
        <f>SUM(D18:E18)</f>
        <v>12686.931825</v>
      </c>
      <c r="D18" s="38">
        <f>D6+D8+D10+D12+D14+D16</f>
        <v>4197.0061999999998</v>
      </c>
      <c r="E18" s="38">
        <f>E6+E8+E10+E12+E14+E16</f>
        <v>8489.9256249999999</v>
      </c>
      <c r="F18" s="38">
        <f>F6+F8+F10+F12+F14+F16</f>
        <v>576.89700000000005</v>
      </c>
      <c r="G18" s="38">
        <f t="shared" ref="G18" si="4">G6+G8+G10+G12+G14</f>
        <v>0</v>
      </c>
      <c r="H18" s="38">
        <f>H6+H8+H10+H12+H14+H16</f>
        <v>506.72100000000006</v>
      </c>
      <c r="I18" s="38">
        <f>I6+I8+I10+I12+I14+I16</f>
        <v>70.176000000000002</v>
      </c>
      <c r="J18" s="38">
        <f>J6+J8+J10+J12+J14+J16</f>
        <v>561.19999999999993</v>
      </c>
      <c r="K18" s="30">
        <f>K6+K8+K10+K12+K14+K16</f>
        <v>258.64300000000003</v>
      </c>
    </row>
    <row r="19" spans="1:11" ht="35.25" customHeight="1" x14ac:dyDescent="0.3">
      <c r="G19" s="3"/>
      <c r="I19" s="4"/>
      <c r="J19" s="4"/>
    </row>
    <row r="21" spans="1:11" ht="84.75" customHeight="1" x14ac:dyDescent="0.45">
      <c r="D21" s="50"/>
    </row>
    <row r="23" spans="1:11" ht="111" customHeight="1" x14ac:dyDescent="0.25"/>
  </sheetData>
  <mergeCells count="10">
    <mergeCell ref="A18:B18"/>
    <mergeCell ref="A17:B17"/>
    <mergeCell ref="A1:K1"/>
    <mergeCell ref="A2:A3"/>
    <mergeCell ref="B2:B3"/>
    <mergeCell ref="C2:C3"/>
    <mergeCell ref="D2:D3"/>
    <mergeCell ref="E2:E3"/>
    <mergeCell ref="F2:I2"/>
    <mergeCell ref="K2:K3"/>
  </mergeCells>
  <printOptions horizontalCentered="1"/>
  <pageMargins left="0.70866141732283472" right="0.51181102362204722" top="0.35433070866141736" bottom="0.35433070866141736" header="0.31496062992125984" footer="0.31496062992125984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01.12.2024</vt:lpstr>
      <vt:lpstr>'01.12.2024'!Область_печати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2025-07-07T13:43:36Z</dcterms:modified>
</cp:coreProperties>
</file>